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4 " sheetId="1" r:id="rId1"/>
  </sheets>
  <definedNames/>
  <calcPr fullCalcOnLoad="1"/>
</workbook>
</file>

<file path=xl/sharedStrings.xml><?xml version="1.0" encoding="utf-8"?>
<sst xmlns="http://schemas.openxmlformats.org/spreadsheetml/2006/main" count="113" uniqueCount="93">
  <si>
    <t>Հ/Հ</t>
  </si>
  <si>
    <t>Օգտակար հանծոյի տեսակը</t>
  </si>
  <si>
    <t>ՄԱՐԶԵՐԻ ԱՆՎԱՆՈՒՄԸ</t>
  </si>
  <si>
    <t>Ընդամենը ծավալ</t>
  </si>
  <si>
    <t>Վճարաչափ /հզ.դրամ/</t>
  </si>
  <si>
    <t>ԱՐՄԱՎԻՐ</t>
  </si>
  <si>
    <t>ԱՐԱՐԱՏ</t>
  </si>
  <si>
    <t>ԵՐԵՎԱՆ</t>
  </si>
  <si>
    <t>ԱՐԱԳԱԾՈՏՆ</t>
  </si>
  <si>
    <t>ԿՈՏԱՅՔ</t>
  </si>
  <si>
    <t>ԳԵՂԱՐ-ՔՈՒՆԻՔ</t>
  </si>
  <si>
    <t>ՏԱՎՈՒՇ</t>
  </si>
  <si>
    <t>ԼՈՌԻ</t>
  </si>
  <si>
    <t>ՇԻՐԱԿ</t>
  </si>
  <si>
    <t>ՍՅՈՒՆԻՔ</t>
  </si>
  <si>
    <t>ՎԱՅՈՑ ՁՈՐ</t>
  </si>
  <si>
    <t>1</t>
  </si>
  <si>
    <t>2</t>
  </si>
  <si>
    <t>3</t>
  </si>
  <si>
    <t>4</t>
  </si>
  <si>
    <t>5</t>
  </si>
  <si>
    <t>6</t>
  </si>
  <si>
    <t>7</t>
  </si>
  <si>
    <t>Ածուխ/տ/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</si>
  <si>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</si>
  <si>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</si>
  <si>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</si>
  <si>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</si>
  <si>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</si>
  <si>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</si>
  <si>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</si>
  <si>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</si>
  <si>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</si>
  <si>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</si>
  <si>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Բենտոնիտ</t>
  </si>
  <si>
    <t>20</t>
  </si>
  <si>
    <t>21</t>
  </si>
  <si>
    <t>22</t>
  </si>
  <si>
    <t>23</t>
  </si>
  <si>
    <t>Մագնեզիալ սիլիկատայի ապար /տ/</t>
  </si>
  <si>
    <t>24</t>
  </si>
  <si>
    <t>Ոսկի /կգ/</t>
  </si>
  <si>
    <t>25</t>
  </si>
  <si>
    <t>Արծաթ /կգ/</t>
  </si>
  <si>
    <t>26</t>
  </si>
  <si>
    <t>Պղինձ /տ/</t>
  </si>
  <si>
    <t>27</t>
  </si>
  <si>
    <t>Սելեն /տ/</t>
  </si>
  <si>
    <t>28</t>
  </si>
  <si>
    <t>Թելուր /տ/</t>
  </si>
  <si>
    <t>29</t>
  </si>
  <si>
    <t>Մոլիբդեն /տ/</t>
  </si>
  <si>
    <t>30</t>
  </si>
  <si>
    <t>Կապար /տ/</t>
  </si>
  <si>
    <t>31</t>
  </si>
  <si>
    <t>Ցինկ /տ/</t>
  </si>
  <si>
    <t>32</t>
  </si>
  <si>
    <t>Ռենիում /կգ/</t>
  </si>
  <si>
    <t>33</t>
  </si>
  <si>
    <t>Քրոմ /տ/</t>
  </si>
  <si>
    <t>34</t>
  </si>
  <si>
    <t>35</t>
  </si>
  <si>
    <t>հազ.դր.</t>
  </si>
  <si>
    <t>ծավալ</t>
  </si>
  <si>
    <t>Տուֆ /խմ/</t>
  </si>
  <si>
    <t>ԱԿԽ, ավազ, խիճ /խմ/</t>
  </si>
  <si>
    <t>Հրաբխ. Խարամ /խմ/</t>
  </si>
  <si>
    <t>Կոնգլոմերատ /խմ/</t>
  </si>
  <si>
    <t>Կրաքար /խմ/</t>
  </si>
  <si>
    <t>Տրավերտին /խմ/</t>
  </si>
  <si>
    <t>Մարմար /խմ/</t>
  </si>
  <si>
    <t>Գիպս, կավ /խմ/</t>
  </si>
  <si>
    <t>Ֆելզիտ /խմ/</t>
  </si>
  <si>
    <t>Պորֆիրիտ /խմ/</t>
  </si>
  <si>
    <t>Դոլերիտ /խմ/</t>
  </si>
  <si>
    <t>Դիատոմիտ /խմ/</t>
  </si>
  <si>
    <t>Դունիտ  /տ/</t>
  </si>
  <si>
    <t>Հանք.ջուր /խմ/</t>
  </si>
  <si>
    <t>Ածխ.գազ /խմ/</t>
  </si>
  <si>
    <t>Աղ /տ/</t>
  </si>
  <si>
    <t>Բազալտ, անդեզիտաբա-զալտ, անդեզիտ /խմ/</t>
  </si>
  <si>
    <t>Տորֆ /տ/</t>
  </si>
  <si>
    <t>Պեռլիտ              /խմ/ Լիթոիդային  պեմզա /խմ/</t>
  </si>
  <si>
    <t>Տուֆաավազաքար /խմ/</t>
  </si>
  <si>
    <t>36</t>
  </si>
  <si>
    <t>37</t>
  </si>
  <si>
    <t>38</t>
  </si>
  <si>
    <t>Փիրուզ /կգ/</t>
  </si>
  <si>
    <t>Գրանիտ,  գրանոդիորիտ, գաբրոսինեիտ /խմ/</t>
  </si>
  <si>
    <t>39</t>
  </si>
  <si>
    <t>Վանակատ /կգ/</t>
  </si>
  <si>
    <t>Կվարցիտ /տ/</t>
  </si>
  <si>
    <t xml:space="preserve">             2014թ. 1-ին կիսամյակի ընթացքում  ՀՀ տարածքում արդյունահանված օգտակար հանածոների, ծավալները ըստ տեսակների և վճարաչափերի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</si>
</sst>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00"/>
    <numFmt numFmtId="190" formatCode="0.0"/>
    <numFmt numFmtId="191" formatCode="0.0000"/>
  </numFmts>
  <fonts count="44">
    <font>
      <sz val="10"/>
      <name val="Arial"/>
      <family val="0"/>
    </font>
    <font>
      <b/>
      <sz val="12"/>
      <name val="GHEA Grapalat"/>
      <family val="3"/>
    </font>
    <font>
      <b/>
      <sz val="10"/>
      <name val="GHEA Grapalat"/>
      <family val="3"/>
    </font>
    <font>
      <b/>
      <sz val="8"/>
      <name val="GHEA Grapalat"/>
      <family val="3"/>
    </font>
    <font>
      <b/>
      <sz val="10"/>
      <color indexed="10"/>
      <name val="GHEA Grapalat"/>
      <family val="3"/>
    </font>
    <font>
      <b/>
      <sz val="10"/>
      <color indexed="8"/>
      <name val="GHEA Grapalat"/>
      <family val="3"/>
    </font>
    <font>
      <sz val="10"/>
      <name val="GHEA Grapalat"/>
      <family val="3"/>
    </font>
    <font>
      <sz val="10"/>
      <color indexed="10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GHEA Grapala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GHEA Grapalat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>
        <color rgb="FFFF0000"/>
      </left>
      <right style="thin"/>
      <top style="thin"/>
      <bottom style="thin"/>
    </border>
    <border>
      <left style="thin"/>
      <right style="medium">
        <color rgb="FFFF0000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rgb="FFFF0000"/>
      </left>
      <right style="thin"/>
      <top style="thin"/>
      <bottom>
        <color indexed="63"/>
      </bottom>
    </border>
    <border>
      <left style="thin"/>
      <right style="medium">
        <color rgb="FFFF0000"/>
      </right>
      <top style="thin"/>
      <bottom>
        <color indexed="63"/>
      </bottom>
    </border>
    <border>
      <left style="medium">
        <color rgb="FFFF0000"/>
      </left>
      <right style="thin"/>
      <top style="thin"/>
      <bottom style="medium">
        <color rgb="FFFF0000"/>
      </bottom>
    </border>
    <border>
      <left style="thin"/>
      <right style="medium">
        <color rgb="FFFF0000"/>
      </right>
      <top style="thin"/>
      <bottom style="medium">
        <color rgb="FFFF0000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thin"/>
      <right>
        <color indexed="63"/>
      </right>
      <top style="thin"/>
      <bottom>
        <color indexed="63"/>
      </bottom>
    </border>
    <border>
      <left style="medium">
        <color rgb="FFFF0000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>
        <color rgb="FFFF0000"/>
      </left>
      <right>
        <color indexed="63"/>
      </right>
      <top style="medium">
        <color rgb="FFFF0000"/>
      </top>
      <bottom style="thin"/>
    </border>
    <border>
      <left>
        <color indexed="63"/>
      </left>
      <right style="medium">
        <color rgb="FFFF0000"/>
      </right>
      <top style="medium">
        <color rgb="FFFF0000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49" fontId="2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190" fontId="2" fillId="0" borderId="11" xfId="0" applyNumberFormat="1" applyFont="1" applyBorder="1" applyAlignment="1">
      <alignment horizontal="center" vertical="center" wrapText="1"/>
    </xf>
    <xf numFmtId="190" fontId="0" fillId="0" borderId="0" xfId="0" applyNumberFormat="1" applyAlignment="1">
      <alignment/>
    </xf>
    <xf numFmtId="190" fontId="7" fillId="0" borderId="0" xfId="0" applyNumberFormat="1" applyFont="1" applyAlignment="1">
      <alignment/>
    </xf>
    <xf numFmtId="190" fontId="6" fillId="0" borderId="0" xfId="0" applyNumberFormat="1" applyFont="1" applyAlignment="1">
      <alignment/>
    </xf>
    <xf numFmtId="49" fontId="2" fillId="33" borderId="11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2" fontId="5" fillId="0" borderId="11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190" fontId="0" fillId="0" borderId="0" xfId="0" applyNumberFormat="1" applyFont="1" applyAlignment="1">
      <alignment/>
    </xf>
    <xf numFmtId="49" fontId="3" fillId="34" borderId="12" xfId="0" applyNumberFormat="1" applyFont="1" applyFill="1" applyBorder="1" applyAlignment="1">
      <alignment horizontal="center" vertical="center" wrapText="1"/>
    </xf>
    <xf numFmtId="49" fontId="3" fillId="34" borderId="13" xfId="0" applyNumberFormat="1" applyFont="1" applyFill="1" applyBorder="1" applyAlignment="1">
      <alignment horizontal="center" vertical="center" wrapText="1"/>
    </xf>
    <xf numFmtId="190" fontId="2" fillId="34" borderId="12" xfId="0" applyNumberFormat="1" applyFont="1" applyFill="1" applyBorder="1" applyAlignment="1">
      <alignment horizontal="center" vertical="center" wrapText="1"/>
    </xf>
    <xf numFmtId="190" fontId="2" fillId="34" borderId="13" xfId="0" applyNumberFormat="1" applyFont="1" applyFill="1" applyBorder="1" applyAlignment="1">
      <alignment horizontal="center" vertical="center" wrapText="1"/>
    </xf>
    <xf numFmtId="190" fontId="4" fillId="34" borderId="12" xfId="0" applyNumberFormat="1" applyFont="1" applyFill="1" applyBorder="1" applyAlignment="1">
      <alignment horizontal="center" vertical="center" wrapText="1"/>
    </xf>
    <xf numFmtId="190" fontId="4" fillId="34" borderId="13" xfId="0" applyNumberFormat="1" applyFont="1" applyFill="1" applyBorder="1" applyAlignment="1">
      <alignment horizontal="center" vertical="center" wrapText="1"/>
    </xf>
    <xf numFmtId="2" fontId="2" fillId="34" borderId="12" xfId="0" applyNumberFormat="1" applyFont="1" applyFill="1" applyBorder="1" applyAlignment="1">
      <alignment horizontal="center" vertical="center" wrapText="1"/>
    </xf>
    <xf numFmtId="2" fontId="2" fillId="34" borderId="13" xfId="0" applyNumberFormat="1" applyFont="1" applyFill="1" applyBorder="1" applyAlignment="1">
      <alignment horizontal="center" vertical="center" wrapText="1"/>
    </xf>
    <xf numFmtId="190" fontId="0" fillId="34" borderId="13" xfId="0" applyNumberFormat="1" applyFill="1" applyBorder="1" applyAlignment="1">
      <alignment/>
    </xf>
    <xf numFmtId="190" fontId="2" fillId="34" borderId="11" xfId="0" applyNumberFormat="1" applyFont="1" applyFill="1" applyBorder="1" applyAlignment="1">
      <alignment horizontal="center" vertical="center" wrapText="1"/>
    </xf>
    <xf numFmtId="190" fontId="2" fillId="34" borderId="14" xfId="0" applyNumberFormat="1" applyFont="1" applyFill="1" applyBorder="1" applyAlignment="1">
      <alignment horizontal="center" vertical="center" wrapText="1"/>
    </xf>
    <xf numFmtId="190" fontId="0" fillId="34" borderId="12" xfId="0" applyNumberFormat="1" applyFill="1" applyBorder="1" applyAlignment="1">
      <alignment/>
    </xf>
    <xf numFmtId="190" fontId="2" fillId="34" borderId="15" xfId="0" applyNumberFormat="1" applyFont="1" applyFill="1" applyBorder="1" applyAlignment="1">
      <alignment horizontal="center" vertical="center" wrapText="1"/>
    </xf>
    <xf numFmtId="190" fontId="2" fillId="34" borderId="16" xfId="0" applyNumberFormat="1" applyFont="1" applyFill="1" applyBorder="1" applyAlignment="1">
      <alignment horizontal="center" vertical="center" wrapText="1"/>
    </xf>
    <xf numFmtId="190" fontId="2" fillId="34" borderId="13" xfId="0" applyNumberFormat="1" applyFont="1" applyFill="1" applyBorder="1" applyAlignment="1">
      <alignment horizontal="center" vertical="center"/>
    </xf>
    <xf numFmtId="190" fontId="2" fillId="34" borderId="12" xfId="0" applyNumberFormat="1" applyFont="1" applyFill="1" applyBorder="1" applyAlignment="1">
      <alignment horizontal="center" vertical="center"/>
    </xf>
    <xf numFmtId="190" fontId="4" fillId="34" borderId="17" xfId="0" applyNumberFormat="1" applyFont="1" applyFill="1" applyBorder="1" applyAlignment="1">
      <alignment horizontal="center" vertical="center" wrapText="1"/>
    </xf>
    <xf numFmtId="190" fontId="4" fillId="34" borderId="18" xfId="0" applyNumberFormat="1" applyFont="1" applyFill="1" applyBorder="1" applyAlignment="1">
      <alignment horizontal="center" vertical="center" wrapText="1"/>
    </xf>
    <xf numFmtId="190" fontId="2" fillId="34" borderId="17" xfId="0" applyNumberFormat="1" applyFont="1" applyFill="1" applyBorder="1" applyAlignment="1">
      <alignment horizontal="center" vertical="center" wrapText="1"/>
    </xf>
    <xf numFmtId="190" fontId="2" fillId="34" borderId="18" xfId="0" applyNumberFormat="1" applyFont="1" applyFill="1" applyBorder="1" applyAlignment="1">
      <alignment horizontal="center" vertical="center" wrapText="1"/>
    </xf>
    <xf numFmtId="190" fontId="2" fillId="0" borderId="19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49" fontId="2" fillId="0" borderId="16" xfId="0" applyNumberFormat="1" applyFont="1" applyBorder="1" applyAlignment="1">
      <alignment horizontal="center" vertical="center" wrapText="1"/>
    </xf>
    <xf numFmtId="190" fontId="2" fillId="34" borderId="15" xfId="0" applyNumberFormat="1" applyFont="1" applyFill="1" applyBorder="1" applyAlignment="1">
      <alignment horizontal="center" vertical="center" wrapText="1"/>
    </xf>
    <xf numFmtId="190" fontId="2" fillId="34" borderId="16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190" fontId="2" fillId="34" borderId="21" xfId="0" applyNumberFormat="1" applyFont="1" applyFill="1" applyBorder="1" applyAlignment="1">
      <alignment horizontal="center" vertical="center" wrapText="1"/>
    </xf>
    <xf numFmtId="190" fontId="2" fillId="0" borderId="10" xfId="0" applyNumberFormat="1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1" fillId="0" borderId="20" xfId="0" applyNumberFormat="1" applyFont="1" applyBorder="1" applyAlignment="1">
      <alignment horizontal="center" vertical="center" wrapText="1"/>
    </xf>
    <xf numFmtId="0" fontId="1" fillId="0" borderId="22" xfId="0" applyNumberFormat="1" applyFont="1" applyBorder="1" applyAlignment="1">
      <alignment horizontal="center" vertical="center" wrapText="1"/>
    </xf>
    <xf numFmtId="0" fontId="1" fillId="0" borderId="23" xfId="0" applyNumberFormat="1" applyFont="1" applyBorder="1" applyAlignment="1">
      <alignment horizontal="center" vertical="center" wrapText="1"/>
    </xf>
    <xf numFmtId="0" fontId="1" fillId="0" borderId="24" xfId="0" applyNumberFormat="1" applyFont="1" applyBorder="1" applyAlignment="1">
      <alignment horizontal="center" vertical="center" wrapText="1"/>
    </xf>
    <xf numFmtId="0" fontId="1" fillId="0" borderId="25" xfId="0" applyNumberFormat="1" applyFont="1" applyBorder="1" applyAlignment="1">
      <alignment horizontal="center" vertical="center" wrapText="1"/>
    </xf>
    <xf numFmtId="0" fontId="1" fillId="0" borderId="26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27" xfId="0" applyNumberFormat="1" applyFont="1" applyBorder="1" applyAlignment="1">
      <alignment horizontal="center" vertical="center" wrapText="1"/>
    </xf>
    <xf numFmtId="49" fontId="3" fillId="34" borderId="28" xfId="0" applyNumberFormat="1" applyFont="1" applyFill="1" applyBorder="1" applyAlignment="1">
      <alignment horizontal="center" vertical="center" wrapText="1"/>
    </xf>
    <xf numFmtId="49" fontId="3" fillId="34" borderId="29" xfId="0" applyNumberFormat="1" applyFont="1" applyFill="1" applyBorder="1" applyAlignment="1">
      <alignment horizontal="center" vertical="center" wrapText="1"/>
    </xf>
    <xf numFmtId="49" fontId="2" fillId="0" borderId="30" xfId="0" applyNumberFormat="1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49" fontId="2" fillId="0" borderId="31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49" fontId="2" fillId="0" borderId="33" xfId="0" applyNumberFormat="1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0"/>
  <sheetViews>
    <sheetView tabSelected="1" zoomScale="65" zoomScaleNormal="65" zoomScalePageLayoutView="0" workbookViewId="0" topLeftCell="A1">
      <selection activeCell="Q19" sqref="Q19"/>
    </sheetView>
  </sheetViews>
  <sheetFormatPr defaultColWidth="9.140625" defaultRowHeight="12.75"/>
  <cols>
    <col min="1" max="1" width="5.57421875" style="0" customWidth="1"/>
    <col min="2" max="2" width="16.421875" style="0" customWidth="1"/>
    <col min="3" max="3" width="10.00390625" style="0" customWidth="1"/>
    <col min="4" max="5" width="9.7109375" style="0" customWidth="1"/>
    <col min="6" max="6" width="9.8515625" style="0" customWidth="1"/>
    <col min="7" max="7" width="10.8515625" style="0" customWidth="1"/>
    <col min="8" max="8" width="9.7109375" style="0" customWidth="1"/>
    <col min="9" max="9" width="9.8515625" style="4" customWidth="1"/>
    <col min="10" max="10" width="10.57421875" style="4" customWidth="1"/>
    <col min="11" max="11" width="10.00390625" style="0" customWidth="1"/>
    <col min="12" max="12" width="9.421875" style="0" customWidth="1"/>
    <col min="13" max="13" width="9.28125" style="0" customWidth="1"/>
    <col min="14" max="14" width="10.57421875" style="0" customWidth="1"/>
    <col min="15" max="15" width="9.140625" style="0" customWidth="1"/>
    <col min="16" max="16" width="9.421875" style="0" customWidth="1"/>
    <col min="17" max="17" width="10.57421875" style="0" customWidth="1"/>
    <col min="18" max="18" width="12.57421875" style="0" customWidth="1"/>
    <col min="19" max="19" width="10.140625" style="0" customWidth="1"/>
    <col min="20" max="20" width="10.421875" style="0" customWidth="1"/>
    <col min="21" max="21" width="9.421875" style="0" customWidth="1"/>
    <col min="22" max="22" width="8.8515625" style="0" customWidth="1"/>
    <col min="23" max="23" width="9.8515625" style="0" customWidth="1"/>
    <col min="24" max="24" width="10.28125" style="0" customWidth="1"/>
    <col min="25" max="25" width="12.421875" style="0" customWidth="1"/>
    <col min="26" max="26" width="13.140625" style="0" customWidth="1"/>
    <col min="28" max="28" width="9.8515625" style="0" bestFit="1" customWidth="1"/>
  </cols>
  <sheetData>
    <row r="1" spans="1:26" ht="12.75" customHeight="1">
      <c r="A1" s="45" t="s">
        <v>92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7"/>
    </row>
    <row r="2" spans="1:26" ht="28.5" customHeight="1">
      <c r="A2" s="48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50"/>
    </row>
    <row r="3" spans="1:26" ht="14.25" customHeight="1" thickBot="1">
      <c r="A3" s="51" t="s">
        <v>0</v>
      </c>
      <c r="B3" s="52" t="s">
        <v>1</v>
      </c>
      <c r="C3" s="52" t="s">
        <v>2</v>
      </c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7" t="s">
        <v>3</v>
      </c>
      <c r="Z3" s="52" t="s">
        <v>4</v>
      </c>
    </row>
    <row r="4" spans="1:26" ht="33.75" customHeight="1">
      <c r="A4" s="51"/>
      <c r="B4" s="55"/>
      <c r="C4" s="53" t="s">
        <v>5</v>
      </c>
      <c r="D4" s="54"/>
      <c r="E4" s="53" t="s">
        <v>6</v>
      </c>
      <c r="F4" s="54"/>
      <c r="G4" s="53" t="s">
        <v>7</v>
      </c>
      <c r="H4" s="54"/>
      <c r="I4" s="53" t="s">
        <v>8</v>
      </c>
      <c r="J4" s="54"/>
      <c r="K4" s="53" t="s">
        <v>9</v>
      </c>
      <c r="L4" s="54"/>
      <c r="M4" s="53" t="s">
        <v>10</v>
      </c>
      <c r="N4" s="54"/>
      <c r="O4" s="53" t="s">
        <v>11</v>
      </c>
      <c r="P4" s="54"/>
      <c r="Q4" s="53" t="s">
        <v>12</v>
      </c>
      <c r="R4" s="54"/>
      <c r="S4" s="53" t="s">
        <v>13</v>
      </c>
      <c r="T4" s="54"/>
      <c r="U4" s="53" t="s">
        <v>14</v>
      </c>
      <c r="V4" s="54"/>
      <c r="W4" s="53" t="s">
        <v>15</v>
      </c>
      <c r="X4" s="54"/>
      <c r="Y4" s="58"/>
      <c r="Z4" s="60"/>
    </row>
    <row r="5" spans="1:26" ht="21.75" customHeight="1">
      <c r="A5" s="1"/>
      <c r="B5" s="56"/>
      <c r="C5" s="16" t="s">
        <v>63</v>
      </c>
      <c r="D5" s="17" t="s">
        <v>62</v>
      </c>
      <c r="E5" s="16" t="s">
        <v>63</v>
      </c>
      <c r="F5" s="17" t="s">
        <v>62</v>
      </c>
      <c r="G5" s="16" t="s">
        <v>63</v>
      </c>
      <c r="H5" s="17" t="s">
        <v>62</v>
      </c>
      <c r="I5" s="16" t="s">
        <v>63</v>
      </c>
      <c r="J5" s="17" t="s">
        <v>62</v>
      </c>
      <c r="K5" s="16" t="s">
        <v>63</v>
      </c>
      <c r="L5" s="17" t="s">
        <v>62</v>
      </c>
      <c r="M5" s="16" t="s">
        <v>63</v>
      </c>
      <c r="N5" s="17" t="s">
        <v>62</v>
      </c>
      <c r="O5" s="16" t="s">
        <v>63</v>
      </c>
      <c r="P5" s="17" t="s">
        <v>62</v>
      </c>
      <c r="Q5" s="16" t="s">
        <v>63</v>
      </c>
      <c r="R5" s="17" t="s">
        <v>62</v>
      </c>
      <c r="S5" s="16" t="s">
        <v>63</v>
      </c>
      <c r="T5" s="17" t="s">
        <v>62</v>
      </c>
      <c r="U5" s="16" t="s">
        <v>63</v>
      </c>
      <c r="V5" s="17" t="s">
        <v>62</v>
      </c>
      <c r="W5" s="16" t="s">
        <v>63</v>
      </c>
      <c r="X5" s="17" t="s">
        <v>62</v>
      </c>
      <c r="Y5" s="59"/>
      <c r="Z5" s="61"/>
    </row>
    <row r="6" spans="1:27" ht="14.25">
      <c r="A6" s="1" t="s">
        <v>16</v>
      </c>
      <c r="B6" s="3" t="s">
        <v>64</v>
      </c>
      <c r="C6" s="18">
        <v>4870</v>
      </c>
      <c r="D6" s="19">
        <v>1795.6</v>
      </c>
      <c r="E6" s="18">
        <v>105</v>
      </c>
      <c r="F6" s="19">
        <v>110.3</v>
      </c>
      <c r="G6" s="20"/>
      <c r="H6" s="21"/>
      <c r="I6" s="18">
        <v>73736.21</v>
      </c>
      <c r="J6" s="19">
        <v>27224.4</v>
      </c>
      <c r="M6" s="18">
        <v>1097</v>
      </c>
      <c r="N6" s="19">
        <v>450.51</v>
      </c>
      <c r="O6" s="18"/>
      <c r="P6" s="19"/>
      <c r="Q6" s="18"/>
      <c r="R6" s="19"/>
      <c r="S6" s="22">
        <v>30444.3</v>
      </c>
      <c r="T6" s="23">
        <v>12542.8</v>
      </c>
      <c r="U6" s="22"/>
      <c r="V6" s="23"/>
      <c r="W6" s="22"/>
      <c r="X6" s="23"/>
      <c r="Y6" s="5">
        <f>C6+E6+I6+M6+S6</f>
        <v>110252.51000000001</v>
      </c>
      <c r="Z6" s="43">
        <f>D6+F6+J6+N6+T6</f>
        <v>42123.61</v>
      </c>
      <c r="AA6" s="14"/>
    </row>
    <row r="7" spans="1:27" ht="28.5">
      <c r="A7" s="1" t="s">
        <v>17</v>
      </c>
      <c r="B7" s="3" t="s">
        <v>65</v>
      </c>
      <c r="C7" s="18">
        <v>78794.17</v>
      </c>
      <c r="D7" s="19">
        <v>8273.6</v>
      </c>
      <c r="E7" s="18">
        <v>111061.8</v>
      </c>
      <c r="F7" s="19">
        <v>11718.5</v>
      </c>
      <c r="G7" s="20"/>
      <c r="H7" s="21"/>
      <c r="I7" s="18"/>
      <c r="J7" s="19"/>
      <c r="K7" s="18">
        <v>5782</v>
      </c>
      <c r="L7" s="19">
        <v>607.1</v>
      </c>
      <c r="M7" s="18">
        <v>36486.1</v>
      </c>
      <c r="N7" s="19">
        <v>3831.041</v>
      </c>
      <c r="O7" s="18">
        <v>18017.5</v>
      </c>
      <c r="P7" s="19">
        <v>1891.84</v>
      </c>
      <c r="Q7" s="18">
        <v>30344</v>
      </c>
      <c r="R7" s="19">
        <v>3186.1</v>
      </c>
      <c r="S7" s="18">
        <v>4448</v>
      </c>
      <c r="T7" s="19">
        <v>467.1</v>
      </c>
      <c r="U7" s="18">
        <v>17665</v>
      </c>
      <c r="V7" s="19">
        <v>1854.9</v>
      </c>
      <c r="W7" s="18">
        <v>285</v>
      </c>
      <c r="X7" s="19">
        <v>29.9</v>
      </c>
      <c r="Y7" s="5">
        <f>C7+E7+K7+M7+O7+Q7+S7+U7+W7</f>
        <v>302883.57</v>
      </c>
      <c r="Z7" s="43">
        <f>D7+F7+L7+N7+P7+R7+T7+V7+X7</f>
        <v>31860.081</v>
      </c>
      <c r="AA7" s="6"/>
    </row>
    <row r="8" spans="1:27" ht="28.5">
      <c r="A8" s="1" t="s">
        <v>18</v>
      </c>
      <c r="B8" s="3" t="s">
        <v>66</v>
      </c>
      <c r="C8" s="20"/>
      <c r="D8" s="21"/>
      <c r="E8" s="18"/>
      <c r="F8" s="19"/>
      <c r="G8" s="20"/>
      <c r="H8" s="21"/>
      <c r="I8" s="18">
        <v>8241</v>
      </c>
      <c r="J8" s="19">
        <v>741.7</v>
      </c>
      <c r="K8" s="18">
        <v>4163.9</v>
      </c>
      <c r="L8" s="26">
        <v>374.8</v>
      </c>
      <c r="M8" s="18">
        <v>744.1</v>
      </c>
      <c r="N8" s="19">
        <v>66.969</v>
      </c>
      <c r="O8" s="18"/>
      <c r="P8" s="19"/>
      <c r="Q8" s="18"/>
      <c r="R8" s="19"/>
      <c r="S8" s="18">
        <v>1647.8</v>
      </c>
      <c r="T8" s="19">
        <v>148.3</v>
      </c>
      <c r="U8" s="18">
        <v>5525</v>
      </c>
      <c r="V8" s="19">
        <v>498.4</v>
      </c>
      <c r="W8" s="18">
        <v>2185</v>
      </c>
      <c r="X8" s="19">
        <v>196.6</v>
      </c>
      <c r="Y8" s="5">
        <f>I8+K8+M8+S8+U8+W8</f>
        <v>22506.8</v>
      </c>
      <c r="Z8" s="43">
        <f>J8+L8+N8+T8+V8+X8</f>
        <v>2026.7689999999998</v>
      </c>
      <c r="AA8" s="6"/>
    </row>
    <row r="9" spans="1:27" ht="57">
      <c r="A9" s="1" t="s">
        <v>19</v>
      </c>
      <c r="B9" s="3" t="s">
        <v>80</v>
      </c>
      <c r="C9" s="18">
        <v>16570</v>
      </c>
      <c r="D9" s="19">
        <v>1521.1</v>
      </c>
      <c r="E9" s="18">
        <v>350</v>
      </c>
      <c r="F9" s="19">
        <v>52.5</v>
      </c>
      <c r="G9" s="22">
        <v>64652.97</v>
      </c>
      <c r="H9" s="19">
        <v>9724.8</v>
      </c>
      <c r="I9" s="18">
        <v>83</v>
      </c>
      <c r="J9" s="23">
        <v>7.5</v>
      </c>
      <c r="K9" s="18">
        <v>153304.4</v>
      </c>
      <c r="L9" s="19">
        <v>20130.5</v>
      </c>
      <c r="M9" s="18">
        <v>6295</v>
      </c>
      <c r="N9" s="19">
        <v>4816.132</v>
      </c>
      <c r="O9" s="18">
        <v>1030</v>
      </c>
      <c r="P9" s="19">
        <v>432.15</v>
      </c>
      <c r="Q9" s="18">
        <v>13673.8</v>
      </c>
      <c r="R9" s="19">
        <v>2164.6</v>
      </c>
      <c r="S9" s="18">
        <v>8931</v>
      </c>
      <c r="T9" s="19">
        <v>1057.9</v>
      </c>
      <c r="U9" s="18">
        <v>7869.3</v>
      </c>
      <c r="V9" s="19">
        <v>3563.8</v>
      </c>
      <c r="W9" s="18"/>
      <c r="X9" s="19"/>
      <c r="Y9" s="5">
        <f>C9+E9+G9+I9+K9+M9+O9+Q9+S9+U9</f>
        <v>272759.47</v>
      </c>
      <c r="Z9" s="43">
        <f>D9+F9+H9+J9+L9+N9+P9+R9+T9+V9</f>
        <v>43470.982</v>
      </c>
      <c r="AA9" s="6"/>
    </row>
    <row r="10" spans="1:27" ht="57">
      <c r="A10" s="1" t="s">
        <v>20</v>
      </c>
      <c r="B10" s="3" t="s">
        <v>88</v>
      </c>
      <c r="C10" s="18"/>
      <c r="D10" s="19"/>
      <c r="E10" s="18"/>
      <c r="F10" s="19"/>
      <c r="G10" s="20"/>
      <c r="H10" s="21"/>
      <c r="I10" s="18"/>
      <c r="J10" s="19"/>
      <c r="K10" s="18">
        <v>3170</v>
      </c>
      <c r="L10" s="19">
        <v>332.1</v>
      </c>
      <c r="M10" s="18"/>
      <c r="N10" s="19"/>
      <c r="O10" s="18"/>
      <c r="P10" s="19"/>
      <c r="Q10" s="18">
        <v>510.7</v>
      </c>
      <c r="R10" s="19">
        <v>895.3</v>
      </c>
      <c r="S10" s="18"/>
      <c r="T10" s="19"/>
      <c r="U10" s="18">
        <v>10000</v>
      </c>
      <c r="V10" s="19">
        <v>1200</v>
      </c>
      <c r="W10" s="18"/>
      <c r="X10" s="19"/>
      <c r="Y10" s="5">
        <f>K10+Q10+U10</f>
        <v>13680.7</v>
      </c>
      <c r="Z10" s="43">
        <f>L10+R10+V10</f>
        <v>2427.4</v>
      </c>
      <c r="AA10" s="6"/>
    </row>
    <row r="11" spans="1:27" ht="14.25">
      <c r="A11" s="1" t="s">
        <v>21</v>
      </c>
      <c r="B11" s="3" t="s">
        <v>81</v>
      </c>
      <c r="C11" s="18"/>
      <c r="D11" s="19"/>
      <c r="E11" s="18"/>
      <c r="F11" s="19"/>
      <c r="G11" s="20"/>
      <c r="H11" s="21"/>
      <c r="I11" s="18"/>
      <c r="J11" s="19"/>
      <c r="K11" s="18"/>
      <c r="L11" s="19"/>
      <c r="M11" s="18">
        <v>61</v>
      </c>
      <c r="N11" s="19">
        <v>36.6</v>
      </c>
      <c r="O11" s="18"/>
      <c r="P11" s="19"/>
      <c r="Q11" s="18">
        <v>1076</v>
      </c>
      <c r="R11" s="19">
        <v>645.6</v>
      </c>
      <c r="S11" s="18"/>
      <c r="T11" s="19"/>
      <c r="U11" s="18"/>
      <c r="V11" s="19"/>
      <c r="W11" s="18"/>
      <c r="X11" s="19"/>
      <c r="Y11" s="5">
        <f>M11+Q11</f>
        <v>1137</v>
      </c>
      <c r="Z11" s="43">
        <f>N11+R11</f>
        <v>682.2</v>
      </c>
      <c r="AA11" s="6"/>
    </row>
    <row r="12" spans="1:27" ht="14.25">
      <c r="A12" s="1" t="s">
        <v>22</v>
      </c>
      <c r="B12" s="3" t="s">
        <v>23</v>
      </c>
      <c r="C12" s="18"/>
      <c r="D12" s="19"/>
      <c r="E12" s="18"/>
      <c r="F12" s="19"/>
      <c r="G12" s="20"/>
      <c r="H12" s="21"/>
      <c r="I12" s="18"/>
      <c r="J12" s="19"/>
      <c r="K12" s="18"/>
      <c r="L12" s="19"/>
      <c r="M12" s="18"/>
      <c r="N12" s="19"/>
      <c r="O12" s="18"/>
      <c r="P12" s="19"/>
      <c r="Q12" s="18"/>
      <c r="R12" s="19"/>
      <c r="S12" s="18"/>
      <c r="T12" s="19"/>
      <c r="U12" s="18"/>
      <c r="V12" s="19"/>
      <c r="W12" s="18"/>
      <c r="X12" s="19"/>
      <c r="Y12" s="5">
        <f aca="true" t="shared" si="0" ref="Y12:Y40">C12+E12+G12+I12+K12+M12+O12+Q12+S12+U12</f>
        <v>0</v>
      </c>
      <c r="Z12" s="43">
        <f aca="true" t="shared" si="1" ref="Z12:Z40">D12+F12+H12+J12+L12+N12+P12+R12+T12+V12+X12</f>
        <v>0</v>
      </c>
      <c r="AA12" s="6"/>
    </row>
    <row r="13" spans="1:27" ht="28.5">
      <c r="A13" s="1" t="s">
        <v>24</v>
      </c>
      <c r="B13" s="3" t="s">
        <v>67</v>
      </c>
      <c r="C13" s="18"/>
      <c r="D13" s="19"/>
      <c r="E13" s="18"/>
      <c r="F13" s="19"/>
      <c r="G13" s="20"/>
      <c r="H13" s="21"/>
      <c r="I13" s="18"/>
      <c r="J13" s="19"/>
      <c r="K13" s="18"/>
      <c r="L13" s="19"/>
      <c r="M13" s="18"/>
      <c r="N13" s="19"/>
      <c r="O13" s="18"/>
      <c r="P13" s="19"/>
      <c r="Q13" s="18"/>
      <c r="R13" s="19"/>
      <c r="S13" s="18"/>
      <c r="T13" s="19"/>
      <c r="U13" s="18"/>
      <c r="V13" s="19"/>
      <c r="W13" s="18"/>
      <c r="X13" s="19"/>
      <c r="Y13" s="5">
        <f t="shared" si="0"/>
        <v>0</v>
      </c>
      <c r="Z13" s="43">
        <f t="shared" si="1"/>
        <v>0</v>
      </c>
      <c r="AA13" s="6"/>
    </row>
    <row r="14" spans="1:27" ht="14.25">
      <c r="A14" s="1" t="s">
        <v>25</v>
      </c>
      <c r="B14" s="9" t="s">
        <v>68</v>
      </c>
      <c r="C14" s="18"/>
      <c r="D14" s="19"/>
      <c r="E14" s="18">
        <v>124468.1</v>
      </c>
      <c r="F14" s="19">
        <v>29411.1</v>
      </c>
      <c r="G14" s="18"/>
      <c r="H14" s="19"/>
      <c r="I14" s="18"/>
      <c r="J14" s="19"/>
      <c r="K14" s="18">
        <v>8922.5</v>
      </c>
      <c r="L14" s="19">
        <v>2141.4</v>
      </c>
      <c r="M14" s="18"/>
      <c r="N14" s="24"/>
      <c r="O14" s="25">
        <v>367.4</v>
      </c>
      <c r="P14" s="19">
        <v>196.206</v>
      </c>
      <c r="Q14" s="18"/>
      <c r="R14" s="19"/>
      <c r="S14" s="18">
        <v>137</v>
      </c>
      <c r="T14" s="19">
        <v>8.2</v>
      </c>
      <c r="U14" s="18"/>
      <c r="V14" s="19"/>
      <c r="W14" s="18"/>
      <c r="X14" s="19"/>
      <c r="Y14" s="5">
        <f>E14+K14+O14+S14</f>
        <v>133895</v>
      </c>
      <c r="Z14" s="43">
        <f>F14+L14+P14+T14</f>
        <v>31756.906</v>
      </c>
      <c r="AA14" s="6"/>
    </row>
    <row r="15" spans="1:28" ht="28.5">
      <c r="A15" s="1" t="s">
        <v>26</v>
      </c>
      <c r="B15" s="3" t="s">
        <v>69</v>
      </c>
      <c r="C15" s="18"/>
      <c r="D15" s="19"/>
      <c r="E15" s="18">
        <v>24890.23</v>
      </c>
      <c r="F15" s="19">
        <v>45290.5</v>
      </c>
      <c r="G15" s="20"/>
      <c r="H15" s="21"/>
      <c r="I15" s="18"/>
      <c r="J15" s="19"/>
      <c r="K15" s="18">
        <v>11324</v>
      </c>
      <c r="L15" s="19">
        <v>2717.8</v>
      </c>
      <c r="M15" s="18"/>
      <c r="N15" s="19"/>
      <c r="O15" s="18"/>
      <c r="P15" s="19"/>
      <c r="Q15" s="18"/>
      <c r="R15" s="19"/>
      <c r="S15" s="18"/>
      <c r="T15" s="19"/>
      <c r="U15" s="18"/>
      <c r="V15" s="19"/>
      <c r="W15" s="18">
        <v>357.3</v>
      </c>
      <c r="X15" s="19">
        <v>503.9</v>
      </c>
      <c r="Y15" s="5">
        <f>E15+K15+W15</f>
        <v>36571.53</v>
      </c>
      <c r="Z15" s="43">
        <f>F15+L15+X15</f>
        <v>48512.200000000004</v>
      </c>
      <c r="AA15" s="6"/>
      <c r="AB15" s="6"/>
    </row>
    <row r="16" spans="1:27" ht="14.25">
      <c r="A16" s="1" t="s">
        <v>27</v>
      </c>
      <c r="B16" s="3" t="s">
        <v>70</v>
      </c>
      <c r="C16" s="18"/>
      <c r="D16" s="19"/>
      <c r="E16" s="18"/>
      <c r="F16" s="19"/>
      <c r="G16" s="20"/>
      <c r="H16" s="21"/>
      <c r="I16" s="18">
        <v>200</v>
      </c>
      <c r="J16" s="19">
        <v>230</v>
      </c>
      <c r="K16" s="18"/>
      <c r="L16" s="19"/>
      <c r="M16" s="18"/>
      <c r="N16" s="19"/>
      <c r="O16" s="18"/>
      <c r="P16" s="19"/>
      <c r="Q16" s="18"/>
      <c r="R16" s="19"/>
      <c r="S16" s="18"/>
      <c r="T16" s="19"/>
      <c r="U16" s="18"/>
      <c r="V16" s="19"/>
      <c r="W16" s="18"/>
      <c r="X16" s="19"/>
      <c r="Y16" s="5">
        <f t="shared" si="0"/>
        <v>200</v>
      </c>
      <c r="Z16" s="43">
        <f t="shared" si="1"/>
        <v>230</v>
      </c>
      <c r="AA16" s="6"/>
    </row>
    <row r="17" spans="1:27" ht="28.5">
      <c r="A17" s="1" t="s">
        <v>28</v>
      </c>
      <c r="B17" s="3" t="s">
        <v>71</v>
      </c>
      <c r="C17" s="18"/>
      <c r="D17" s="19"/>
      <c r="E17" s="18">
        <v>73747.9</v>
      </c>
      <c r="F17" s="19">
        <v>19295.6</v>
      </c>
      <c r="G17" s="18">
        <v>9906.8</v>
      </c>
      <c r="H17" s="19">
        <v>5549.6</v>
      </c>
      <c r="I17" s="18"/>
      <c r="J17" s="19"/>
      <c r="K17" s="18"/>
      <c r="L17" s="19"/>
      <c r="M17" s="18">
        <v>83</v>
      </c>
      <c r="N17" s="26">
        <v>49.98</v>
      </c>
      <c r="O17" s="18"/>
      <c r="P17" s="19"/>
      <c r="Q17" s="27"/>
      <c r="R17" s="19"/>
      <c r="S17" s="18"/>
      <c r="T17" s="19"/>
      <c r="U17" s="18"/>
      <c r="V17" s="19"/>
      <c r="W17" s="18"/>
      <c r="X17" s="19"/>
      <c r="Y17" s="5">
        <f>E17+G17+M17</f>
        <v>83737.7</v>
      </c>
      <c r="Z17" s="43">
        <f>F17+H17+N17</f>
        <v>24895.179999999997</v>
      </c>
      <c r="AA17" s="6"/>
    </row>
    <row r="18" spans="1:27" ht="14.25">
      <c r="A18" s="1" t="s">
        <v>29</v>
      </c>
      <c r="B18" s="3" t="s">
        <v>72</v>
      </c>
      <c r="C18" s="20"/>
      <c r="D18" s="21"/>
      <c r="E18" s="18"/>
      <c r="F18" s="19"/>
      <c r="G18" s="18"/>
      <c r="H18" s="19"/>
      <c r="I18" s="18"/>
      <c r="J18" s="19"/>
      <c r="K18" s="27"/>
      <c r="L18" s="24"/>
      <c r="M18" s="27"/>
      <c r="N18" s="19"/>
      <c r="O18" s="18">
        <v>8805.725</v>
      </c>
      <c r="P18" s="19">
        <v>10645.15</v>
      </c>
      <c r="Q18" s="18">
        <v>171</v>
      </c>
      <c r="R18" s="19">
        <v>96.7</v>
      </c>
      <c r="S18" s="18"/>
      <c r="T18" s="19"/>
      <c r="U18" s="18"/>
      <c r="V18" s="19"/>
      <c r="W18" s="18">
        <v>320</v>
      </c>
      <c r="X18" s="19">
        <v>432</v>
      </c>
      <c r="Y18" s="5">
        <f>O18+Q18+W18</f>
        <v>9296.725</v>
      </c>
      <c r="Z18" s="43">
        <f>P18+R18+X18</f>
        <v>11173.85</v>
      </c>
      <c r="AA18" s="6"/>
    </row>
    <row r="19" spans="1:27" ht="14.25">
      <c r="A19" s="1" t="s">
        <v>30</v>
      </c>
      <c r="B19" s="3" t="s">
        <v>79</v>
      </c>
      <c r="C19" s="20"/>
      <c r="D19" s="21"/>
      <c r="E19" s="18"/>
      <c r="F19" s="19"/>
      <c r="G19" s="18">
        <v>74945.02</v>
      </c>
      <c r="H19" s="19">
        <v>5831.6</v>
      </c>
      <c r="I19" s="18"/>
      <c r="J19" s="19"/>
      <c r="K19" s="18"/>
      <c r="L19" s="19"/>
      <c r="M19" s="18"/>
      <c r="N19" s="19"/>
      <c r="O19" s="18"/>
      <c r="P19" s="19"/>
      <c r="Q19" s="18"/>
      <c r="R19" s="19"/>
      <c r="S19" s="18"/>
      <c r="T19" s="19"/>
      <c r="U19" s="18"/>
      <c r="V19" s="19"/>
      <c r="W19" s="18"/>
      <c r="X19" s="19"/>
      <c r="Y19" s="5">
        <f t="shared" si="0"/>
        <v>74945.02</v>
      </c>
      <c r="Z19" s="43">
        <f t="shared" si="1"/>
        <v>5831.6</v>
      </c>
      <c r="AA19" s="6"/>
    </row>
    <row r="20" spans="1:27" ht="14.25">
      <c r="A20" s="1" t="s">
        <v>31</v>
      </c>
      <c r="B20" s="3" t="s">
        <v>91</v>
      </c>
      <c r="C20" s="20"/>
      <c r="D20" s="21"/>
      <c r="E20" s="18"/>
      <c r="F20" s="19"/>
      <c r="G20" s="18"/>
      <c r="H20" s="19"/>
      <c r="I20" s="18"/>
      <c r="J20" s="19"/>
      <c r="K20" s="18"/>
      <c r="L20" s="19"/>
      <c r="M20" s="18"/>
      <c r="N20" s="19"/>
      <c r="O20" s="18"/>
      <c r="P20" s="19"/>
      <c r="Q20" s="18"/>
      <c r="R20" s="19"/>
      <c r="S20" s="18"/>
      <c r="T20" s="19"/>
      <c r="U20" s="18"/>
      <c r="V20" s="19"/>
      <c r="W20" s="18">
        <v>1252.5</v>
      </c>
      <c r="X20" s="19">
        <v>1315.1</v>
      </c>
      <c r="Y20" s="5">
        <f>W20</f>
        <v>1252.5</v>
      </c>
      <c r="Z20" s="43">
        <f t="shared" si="1"/>
        <v>1315.1</v>
      </c>
      <c r="AA20" s="6"/>
    </row>
    <row r="21" spans="1:28" ht="60.75" customHeight="1">
      <c r="A21" s="1" t="s">
        <v>32</v>
      </c>
      <c r="B21" s="38" t="s">
        <v>82</v>
      </c>
      <c r="C21" s="39"/>
      <c r="D21" s="40"/>
      <c r="E21" s="39"/>
      <c r="F21" s="40"/>
      <c r="G21" s="39"/>
      <c r="H21" s="40"/>
      <c r="I21" s="39">
        <v>6339</v>
      </c>
      <c r="J21" s="40">
        <v>665.6</v>
      </c>
      <c r="K21" s="39">
        <v>67270</v>
      </c>
      <c r="L21" s="40">
        <v>7063.1</v>
      </c>
      <c r="M21" s="39"/>
      <c r="N21" s="40"/>
      <c r="O21" s="39"/>
      <c r="P21" s="40"/>
      <c r="Q21" s="39"/>
      <c r="R21" s="40"/>
      <c r="S21" s="42"/>
      <c r="T21" s="19"/>
      <c r="U21" s="42"/>
      <c r="V21" s="19"/>
      <c r="W21" s="42"/>
      <c r="X21" s="19"/>
      <c r="Y21" s="5">
        <f>I21+K21</f>
        <v>73609</v>
      </c>
      <c r="Z21" s="43">
        <f>J21+L21</f>
        <v>7728.700000000001</v>
      </c>
      <c r="AA21" s="6"/>
      <c r="AB21" s="6"/>
    </row>
    <row r="22" spans="1:27" ht="28.5">
      <c r="A22" s="1" t="s">
        <v>33</v>
      </c>
      <c r="B22" s="3" t="s">
        <v>73</v>
      </c>
      <c r="C22" s="20"/>
      <c r="D22" s="21"/>
      <c r="E22" s="18"/>
      <c r="F22" s="19"/>
      <c r="G22" s="18"/>
      <c r="H22" s="19"/>
      <c r="I22" s="18"/>
      <c r="J22" s="19"/>
      <c r="K22" s="18"/>
      <c r="L22" s="19"/>
      <c r="M22" s="18"/>
      <c r="N22" s="19"/>
      <c r="O22" s="18"/>
      <c r="P22" s="19"/>
      <c r="Q22" s="18">
        <v>202.9</v>
      </c>
      <c r="R22" s="19">
        <v>499</v>
      </c>
      <c r="S22" s="18"/>
      <c r="T22" s="19"/>
      <c r="U22" s="18"/>
      <c r="V22" s="25"/>
      <c r="W22" s="18"/>
      <c r="X22" s="19"/>
      <c r="Y22" s="5">
        <f t="shared" si="0"/>
        <v>202.9</v>
      </c>
      <c r="Z22" s="43">
        <f t="shared" si="1"/>
        <v>499</v>
      </c>
      <c r="AA22" s="6"/>
    </row>
    <row r="23" spans="1:27" ht="14.25">
      <c r="A23" s="1" t="s">
        <v>35</v>
      </c>
      <c r="B23" s="3" t="s">
        <v>34</v>
      </c>
      <c r="C23" s="20"/>
      <c r="D23" s="21"/>
      <c r="E23" s="18"/>
      <c r="F23" s="19"/>
      <c r="G23" s="18"/>
      <c r="H23" s="19"/>
      <c r="I23" s="18"/>
      <c r="J23" s="19"/>
      <c r="K23" s="18"/>
      <c r="L23" s="19"/>
      <c r="M23" s="18"/>
      <c r="N23" s="19"/>
      <c r="O23" s="18"/>
      <c r="P23" s="19"/>
      <c r="Q23" s="18"/>
      <c r="R23" s="24"/>
      <c r="S23" s="27"/>
      <c r="T23" s="19"/>
      <c r="U23" s="18"/>
      <c r="V23" s="19"/>
      <c r="W23" s="18"/>
      <c r="X23" s="19"/>
      <c r="Y23" s="5">
        <f t="shared" si="0"/>
        <v>0</v>
      </c>
      <c r="Z23" s="43">
        <f t="shared" si="1"/>
        <v>0</v>
      </c>
      <c r="AA23" s="6"/>
    </row>
    <row r="24" spans="1:27" ht="17.25" customHeight="1">
      <c r="A24" s="1" t="s">
        <v>36</v>
      </c>
      <c r="B24" s="3" t="s">
        <v>74</v>
      </c>
      <c r="C24" s="20"/>
      <c r="D24" s="21"/>
      <c r="E24" s="18"/>
      <c r="F24" s="19"/>
      <c r="G24" s="18"/>
      <c r="H24" s="19"/>
      <c r="I24" s="18"/>
      <c r="J24" s="19"/>
      <c r="K24" s="18"/>
      <c r="L24" s="19"/>
      <c r="M24" s="18"/>
      <c r="N24" s="19"/>
      <c r="O24" s="18"/>
      <c r="P24" s="19"/>
      <c r="Q24" s="18">
        <v>123</v>
      </c>
      <c r="R24" s="19">
        <v>156.7</v>
      </c>
      <c r="S24" s="18"/>
      <c r="T24" s="19"/>
      <c r="U24" s="18"/>
      <c r="V24" s="19"/>
      <c r="W24" s="18"/>
      <c r="X24" s="19"/>
      <c r="Y24" s="5">
        <f t="shared" si="0"/>
        <v>123</v>
      </c>
      <c r="Z24" s="43">
        <f t="shared" si="1"/>
        <v>156.7</v>
      </c>
      <c r="AA24" s="6"/>
    </row>
    <row r="25" spans="1:27" ht="16.5" customHeight="1">
      <c r="A25" s="1" t="s">
        <v>37</v>
      </c>
      <c r="B25" s="3" t="s">
        <v>76</v>
      </c>
      <c r="C25" s="20"/>
      <c r="D25" s="21"/>
      <c r="E25" s="18"/>
      <c r="F25" s="19"/>
      <c r="G25" s="18"/>
      <c r="H25" s="19"/>
      <c r="I25" s="18"/>
      <c r="J25" s="19"/>
      <c r="K25" s="18"/>
      <c r="L25" s="19"/>
      <c r="M25" s="18"/>
      <c r="N25" s="19"/>
      <c r="O25" s="18"/>
      <c r="P25" s="19"/>
      <c r="Q25" s="18"/>
      <c r="R25" s="19"/>
      <c r="S25" s="18"/>
      <c r="T25" s="19"/>
      <c r="U25" s="18"/>
      <c r="V25" s="19"/>
      <c r="W25" s="18"/>
      <c r="X25" s="19"/>
      <c r="Y25" s="5">
        <f t="shared" si="0"/>
        <v>0</v>
      </c>
      <c r="Z25" s="43">
        <f t="shared" si="1"/>
        <v>0</v>
      </c>
      <c r="AA25" s="6"/>
    </row>
    <row r="26" spans="1:27" ht="28.5">
      <c r="A26" s="1" t="s">
        <v>38</v>
      </c>
      <c r="B26" s="3" t="s">
        <v>75</v>
      </c>
      <c r="C26" s="20"/>
      <c r="D26" s="21"/>
      <c r="E26" s="18"/>
      <c r="F26" s="19"/>
      <c r="G26" s="18"/>
      <c r="H26" s="19"/>
      <c r="I26" s="18"/>
      <c r="J26" s="19"/>
      <c r="K26" s="18"/>
      <c r="L26" s="19"/>
      <c r="M26" s="28"/>
      <c r="N26" s="29"/>
      <c r="O26" s="18"/>
      <c r="P26" s="19"/>
      <c r="Q26" s="18"/>
      <c r="R26" s="19"/>
      <c r="S26" s="18"/>
      <c r="T26" s="19"/>
      <c r="U26" s="18"/>
      <c r="V26" s="19"/>
      <c r="W26" s="18"/>
      <c r="X26" s="19"/>
      <c r="Y26" s="5">
        <f t="shared" si="0"/>
        <v>0</v>
      </c>
      <c r="Z26" s="43">
        <f t="shared" si="1"/>
        <v>0</v>
      </c>
      <c r="AA26" s="6"/>
    </row>
    <row r="27" spans="1:27" ht="14.25">
      <c r="A27" s="1" t="s">
        <v>40</v>
      </c>
      <c r="B27" s="41" t="s">
        <v>90</v>
      </c>
      <c r="C27" s="20"/>
      <c r="D27" s="21"/>
      <c r="E27" s="18"/>
      <c r="F27" s="19"/>
      <c r="G27" s="18"/>
      <c r="H27" s="19"/>
      <c r="I27" s="18">
        <v>27000</v>
      </c>
      <c r="J27" s="19">
        <v>405</v>
      </c>
      <c r="K27" s="18"/>
      <c r="L27" s="25"/>
      <c r="M27" s="39"/>
      <c r="N27" s="40"/>
      <c r="O27" s="26"/>
      <c r="P27" s="19"/>
      <c r="Q27" s="18"/>
      <c r="R27" s="19"/>
      <c r="S27" s="18"/>
      <c r="T27" s="19"/>
      <c r="U27" s="18"/>
      <c r="V27" s="19"/>
      <c r="W27" s="18"/>
      <c r="X27" s="19"/>
      <c r="Y27" s="5">
        <f t="shared" si="0"/>
        <v>27000</v>
      </c>
      <c r="Z27" s="43">
        <f t="shared" si="1"/>
        <v>405</v>
      </c>
      <c r="AA27" s="6"/>
    </row>
    <row r="28" spans="1:27" ht="47.25" customHeight="1">
      <c r="A28" s="1" t="s">
        <v>42</v>
      </c>
      <c r="B28" s="3" t="s">
        <v>39</v>
      </c>
      <c r="C28" s="20"/>
      <c r="D28" s="21"/>
      <c r="E28" s="18"/>
      <c r="F28" s="19"/>
      <c r="G28" s="18"/>
      <c r="H28" s="19"/>
      <c r="I28" s="18"/>
      <c r="J28" s="19"/>
      <c r="K28" s="18"/>
      <c r="L28" s="25"/>
      <c r="M28" s="28"/>
      <c r="N28" s="29"/>
      <c r="O28" s="26"/>
      <c r="P28" s="19"/>
      <c r="Q28" s="18"/>
      <c r="R28" s="19"/>
      <c r="S28" s="18"/>
      <c r="T28" s="19"/>
      <c r="U28" s="18"/>
      <c r="V28" s="19"/>
      <c r="W28" s="18"/>
      <c r="X28" s="19"/>
      <c r="Y28" s="5">
        <f t="shared" si="0"/>
        <v>0</v>
      </c>
      <c r="Z28" s="43">
        <f t="shared" si="1"/>
        <v>0</v>
      </c>
      <c r="AA28" s="6"/>
    </row>
    <row r="29" spans="1:27" ht="33" customHeight="1">
      <c r="A29" s="1" t="s">
        <v>44</v>
      </c>
      <c r="B29" s="3" t="s">
        <v>83</v>
      </c>
      <c r="C29" s="20"/>
      <c r="D29" s="21"/>
      <c r="E29" s="18"/>
      <c r="F29" s="19"/>
      <c r="G29" s="18"/>
      <c r="H29" s="19"/>
      <c r="I29" s="18"/>
      <c r="J29" s="19"/>
      <c r="K29" s="18"/>
      <c r="L29" s="25"/>
      <c r="M29" s="39"/>
      <c r="N29" s="40"/>
      <c r="O29" s="26"/>
      <c r="P29" s="19"/>
      <c r="Q29" s="18">
        <v>1268</v>
      </c>
      <c r="R29" s="19">
        <v>696</v>
      </c>
      <c r="S29" s="18"/>
      <c r="T29" s="19"/>
      <c r="U29" s="18"/>
      <c r="V29" s="19"/>
      <c r="W29" s="18">
        <v>70</v>
      </c>
      <c r="X29" s="19">
        <v>315</v>
      </c>
      <c r="Y29" s="5">
        <f>Q29+W29</f>
        <v>1338</v>
      </c>
      <c r="Z29" s="43">
        <f>R29+X29</f>
        <v>1011</v>
      </c>
      <c r="AA29" s="6"/>
    </row>
    <row r="30" spans="1:27" ht="18.75" customHeight="1">
      <c r="A30" s="1" t="s">
        <v>46</v>
      </c>
      <c r="B30" s="3" t="s">
        <v>87</v>
      </c>
      <c r="C30" s="20"/>
      <c r="D30" s="21"/>
      <c r="E30" s="18"/>
      <c r="F30" s="19"/>
      <c r="G30" s="18"/>
      <c r="H30" s="19"/>
      <c r="I30" s="18"/>
      <c r="J30" s="19"/>
      <c r="K30" s="18"/>
      <c r="L30" s="25"/>
      <c r="M30" s="39"/>
      <c r="N30" s="40"/>
      <c r="O30" s="26"/>
      <c r="P30" s="19"/>
      <c r="Q30" s="18"/>
      <c r="R30" s="19"/>
      <c r="S30" s="18"/>
      <c r="T30" s="19"/>
      <c r="U30" s="18"/>
      <c r="V30" s="19"/>
      <c r="W30" s="18"/>
      <c r="X30" s="19"/>
      <c r="Y30" s="5">
        <f t="shared" si="0"/>
        <v>0</v>
      </c>
      <c r="Z30" s="43">
        <f t="shared" si="1"/>
        <v>0</v>
      </c>
      <c r="AA30" s="6"/>
    </row>
    <row r="31" spans="1:27" ht="14.25">
      <c r="A31" s="1" t="s">
        <v>48</v>
      </c>
      <c r="B31" s="10" t="s">
        <v>41</v>
      </c>
      <c r="C31" s="20"/>
      <c r="D31" s="21"/>
      <c r="E31" s="18"/>
      <c r="F31" s="19"/>
      <c r="G31" s="18"/>
      <c r="H31" s="19"/>
      <c r="I31" s="18"/>
      <c r="J31" s="19"/>
      <c r="K31" s="18"/>
      <c r="L31" s="19"/>
      <c r="M31" s="18"/>
      <c r="N31" s="19"/>
      <c r="O31" s="18"/>
      <c r="P31" s="19"/>
      <c r="Q31" s="18"/>
      <c r="R31" s="19"/>
      <c r="S31" s="18"/>
      <c r="T31" s="19"/>
      <c r="U31" s="18"/>
      <c r="V31" s="19"/>
      <c r="W31" s="18"/>
      <c r="X31" s="19"/>
      <c r="Y31" s="5">
        <f t="shared" si="0"/>
        <v>0</v>
      </c>
      <c r="Z31" s="43">
        <f t="shared" si="1"/>
        <v>0</v>
      </c>
      <c r="AA31" s="6"/>
    </row>
    <row r="32" spans="1:27" ht="14.25">
      <c r="A32" s="1" t="s">
        <v>50</v>
      </c>
      <c r="B32" s="10" t="s">
        <v>43</v>
      </c>
      <c r="C32" s="20"/>
      <c r="D32" s="21"/>
      <c r="E32" s="18"/>
      <c r="F32" s="19"/>
      <c r="G32" s="18"/>
      <c r="H32" s="19"/>
      <c r="I32" s="18"/>
      <c r="J32" s="19"/>
      <c r="K32" s="18"/>
      <c r="L32" s="19"/>
      <c r="M32" s="18"/>
      <c r="N32" s="19"/>
      <c r="O32" s="18"/>
      <c r="P32" s="19"/>
      <c r="Q32" s="18"/>
      <c r="R32" s="19"/>
      <c r="S32" s="18"/>
      <c r="T32" s="19"/>
      <c r="U32" s="18"/>
      <c r="V32" s="19"/>
      <c r="W32" s="18"/>
      <c r="X32" s="19"/>
      <c r="Y32" s="5">
        <f t="shared" si="0"/>
        <v>0</v>
      </c>
      <c r="Z32" s="43">
        <f t="shared" si="1"/>
        <v>0</v>
      </c>
      <c r="AA32" s="6"/>
    </row>
    <row r="33" spans="1:27" ht="14.25">
      <c r="A33" s="1" t="s">
        <v>52</v>
      </c>
      <c r="B33" s="10" t="s">
        <v>45</v>
      </c>
      <c r="C33" s="20"/>
      <c r="D33" s="21"/>
      <c r="E33" s="18"/>
      <c r="F33" s="19"/>
      <c r="G33" s="18"/>
      <c r="H33" s="19"/>
      <c r="I33" s="18"/>
      <c r="J33" s="19"/>
      <c r="K33" s="18"/>
      <c r="L33" s="19"/>
      <c r="M33" s="18"/>
      <c r="N33" s="19"/>
      <c r="O33" s="18"/>
      <c r="P33" s="19"/>
      <c r="Q33" s="18"/>
      <c r="R33" s="19"/>
      <c r="S33" s="18"/>
      <c r="T33" s="19"/>
      <c r="U33" s="18"/>
      <c r="V33" s="19"/>
      <c r="W33" s="18"/>
      <c r="X33" s="19"/>
      <c r="Y33" s="5">
        <f t="shared" si="0"/>
        <v>0</v>
      </c>
      <c r="Z33" s="43">
        <f t="shared" si="1"/>
        <v>0</v>
      </c>
      <c r="AA33" s="6"/>
    </row>
    <row r="34" spans="1:27" ht="14.25">
      <c r="A34" s="1" t="s">
        <v>54</v>
      </c>
      <c r="B34" s="10" t="s">
        <v>47</v>
      </c>
      <c r="C34" s="20"/>
      <c r="D34" s="21"/>
      <c r="E34" s="18"/>
      <c r="F34" s="19"/>
      <c r="G34" s="18"/>
      <c r="H34" s="19"/>
      <c r="I34" s="18"/>
      <c r="J34" s="19"/>
      <c r="K34" s="18"/>
      <c r="L34" s="19"/>
      <c r="M34" s="18"/>
      <c r="N34" s="19"/>
      <c r="O34" s="18"/>
      <c r="P34" s="19"/>
      <c r="Q34" s="18"/>
      <c r="R34" s="19"/>
      <c r="S34" s="18"/>
      <c r="T34" s="19"/>
      <c r="U34" s="18"/>
      <c r="V34" s="19"/>
      <c r="W34" s="18"/>
      <c r="X34" s="19"/>
      <c r="Y34" s="5">
        <f t="shared" si="0"/>
        <v>0</v>
      </c>
      <c r="Z34" s="43">
        <f t="shared" si="1"/>
        <v>0</v>
      </c>
      <c r="AA34" s="6"/>
    </row>
    <row r="35" spans="1:27" ht="14.25">
      <c r="A35" s="1" t="s">
        <v>56</v>
      </c>
      <c r="B35" s="10" t="s">
        <v>49</v>
      </c>
      <c r="C35" s="20"/>
      <c r="D35" s="21"/>
      <c r="E35" s="18"/>
      <c r="F35" s="19"/>
      <c r="G35" s="18"/>
      <c r="H35" s="19"/>
      <c r="I35" s="18"/>
      <c r="J35" s="19"/>
      <c r="K35" s="18"/>
      <c r="L35" s="19"/>
      <c r="M35" s="18"/>
      <c r="N35" s="19"/>
      <c r="O35" s="18"/>
      <c r="P35" s="19"/>
      <c r="Q35" s="18"/>
      <c r="R35" s="19"/>
      <c r="S35" s="18"/>
      <c r="T35" s="19"/>
      <c r="U35" s="18"/>
      <c r="V35" s="19"/>
      <c r="W35" s="18"/>
      <c r="X35" s="19"/>
      <c r="Y35" s="5">
        <f t="shared" si="0"/>
        <v>0</v>
      </c>
      <c r="Z35" s="43">
        <f t="shared" si="1"/>
        <v>0</v>
      </c>
      <c r="AA35" s="6"/>
    </row>
    <row r="36" spans="1:27" ht="14.25">
      <c r="A36" s="1" t="s">
        <v>58</v>
      </c>
      <c r="B36" s="11" t="s">
        <v>51</v>
      </c>
      <c r="C36" s="20"/>
      <c r="D36" s="21"/>
      <c r="E36" s="18"/>
      <c r="F36" s="19"/>
      <c r="G36" s="18"/>
      <c r="H36" s="19"/>
      <c r="I36" s="18"/>
      <c r="J36" s="19"/>
      <c r="K36" s="18"/>
      <c r="L36" s="19"/>
      <c r="M36" s="18"/>
      <c r="N36" s="19"/>
      <c r="O36" s="18"/>
      <c r="P36" s="19"/>
      <c r="Q36" s="18"/>
      <c r="R36" s="19"/>
      <c r="S36" s="18"/>
      <c r="T36" s="19"/>
      <c r="U36" s="18"/>
      <c r="V36" s="19"/>
      <c r="W36" s="18"/>
      <c r="X36" s="19"/>
      <c r="Y36" s="5">
        <f t="shared" si="0"/>
        <v>0</v>
      </c>
      <c r="Z36" s="43">
        <f t="shared" si="1"/>
        <v>0</v>
      </c>
      <c r="AA36" s="6"/>
    </row>
    <row r="37" spans="1:27" ht="14.25">
      <c r="A37" s="1" t="s">
        <v>60</v>
      </c>
      <c r="B37" s="11" t="s">
        <v>53</v>
      </c>
      <c r="C37" s="20"/>
      <c r="D37" s="21"/>
      <c r="E37" s="18"/>
      <c r="F37" s="19"/>
      <c r="G37" s="18"/>
      <c r="H37" s="19"/>
      <c r="I37" s="18"/>
      <c r="J37" s="19"/>
      <c r="K37" s="18"/>
      <c r="L37" s="19"/>
      <c r="M37" s="18"/>
      <c r="N37" s="19"/>
      <c r="O37" s="18"/>
      <c r="P37" s="19"/>
      <c r="Q37" s="18"/>
      <c r="R37" s="19"/>
      <c r="S37" s="18"/>
      <c r="T37" s="19"/>
      <c r="U37" s="18"/>
      <c r="V37" s="19"/>
      <c r="W37" s="18"/>
      <c r="X37" s="19"/>
      <c r="Y37" s="5">
        <f t="shared" si="0"/>
        <v>0</v>
      </c>
      <c r="Z37" s="43">
        <f t="shared" si="1"/>
        <v>0</v>
      </c>
      <c r="AA37" s="6"/>
    </row>
    <row r="38" spans="1:27" ht="14.25">
      <c r="A38" s="1" t="s">
        <v>61</v>
      </c>
      <c r="B38" s="10" t="s">
        <v>55</v>
      </c>
      <c r="C38" s="20"/>
      <c r="D38" s="21"/>
      <c r="E38" s="18"/>
      <c r="F38" s="19"/>
      <c r="G38" s="18"/>
      <c r="H38" s="19"/>
      <c r="I38" s="18"/>
      <c r="J38" s="19"/>
      <c r="K38" s="18"/>
      <c r="L38" s="19"/>
      <c r="M38" s="18"/>
      <c r="N38" s="19"/>
      <c r="O38" s="18"/>
      <c r="P38" s="19"/>
      <c r="Q38" s="18"/>
      <c r="R38" s="19"/>
      <c r="S38" s="18"/>
      <c r="T38" s="19"/>
      <c r="U38" s="18"/>
      <c r="V38" s="19"/>
      <c r="W38" s="18"/>
      <c r="X38" s="19"/>
      <c r="Y38" s="5">
        <f t="shared" si="0"/>
        <v>0</v>
      </c>
      <c r="Z38" s="43">
        <f t="shared" si="1"/>
        <v>0</v>
      </c>
      <c r="AA38" s="6"/>
    </row>
    <row r="39" spans="1:27" ht="14.25">
      <c r="A39" s="1" t="s">
        <v>84</v>
      </c>
      <c r="B39" s="12" t="s">
        <v>57</v>
      </c>
      <c r="C39" s="20"/>
      <c r="D39" s="21"/>
      <c r="E39" s="18"/>
      <c r="F39" s="19"/>
      <c r="G39" s="18"/>
      <c r="H39" s="19"/>
      <c r="I39" s="18"/>
      <c r="J39" s="19"/>
      <c r="K39" s="18"/>
      <c r="L39" s="19"/>
      <c r="M39" s="18"/>
      <c r="N39" s="19"/>
      <c r="O39" s="18"/>
      <c r="P39" s="19"/>
      <c r="Q39" s="18"/>
      <c r="R39" s="19"/>
      <c r="S39" s="18"/>
      <c r="T39" s="19"/>
      <c r="U39" s="18"/>
      <c r="V39" s="30"/>
      <c r="W39" s="31"/>
      <c r="X39" s="19"/>
      <c r="Y39" s="5">
        <f t="shared" si="0"/>
        <v>0</v>
      </c>
      <c r="Z39" s="43">
        <f t="shared" si="1"/>
        <v>0</v>
      </c>
      <c r="AA39" s="6"/>
    </row>
    <row r="40" spans="1:27" ht="14.25">
      <c r="A40" s="1" t="s">
        <v>85</v>
      </c>
      <c r="B40" s="12" t="s">
        <v>59</v>
      </c>
      <c r="C40" s="20"/>
      <c r="D40" s="21"/>
      <c r="E40" s="18"/>
      <c r="F40" s="19"/>
      <c r="G40" s="18"/>
      <c r="H40" s="19"/>
      <c r="I40" s="18"/>
      <c r="J40" s="19"/>
      <c r="K40" s="18"/>
      <c r="L40" s="19"/>
      <c r="M40" s="18"/>
      <c r="N40" s="19"/>
      <c r="O40" s="18"/>
      <c r="P40" s="19"/>
      <c r="Q40" s="18"/>
      <c r="R40" s="19"/>
      <c r="S40" s="18"/>
      <c r="T40" s="19"/>
      <c r="U40" s="18"/>
      <c r="V40" s="30"/>
      <c r="W40" s="31"/>
      <c r="X40" s="19"/>
      <c r="Y40" s="5">
        <f t="shared" si="0"/>
        <v>0</v>
      </c>
      <c r="Z40" s="43">
        <f t="shared" si="1"/>
        <v>0</v>
      </c>
      <c r="AA40" s="6"/>
    </row>
    <row r="41" spans="1:30" ht="14.25">
      <c r="A41" s="1" t="s">
        <v>86</v>
      </c>
      <c r="B41" s="13" t="s">
        <v>77</v>
      </c>
      <c r="C41" s="20"/>
      <c r="D41" s="21"/>
      <c r="E41" s="18"/>
      <c r="F41" s="19"/>
      <c r="G41" s="18"/>
      <c r="H41" s="19"/>
      <c r="I41" s="18"/>
      <c r="J41" s="19"/>
      <c r="K41" s="18">
        <v>8777.6</v>
      </c>
      <c r="L41" s="19">
        <v>26175.5</v>
      </c>
      <c r="M41" s="18"/>
      <c r="N41" s="19"/>
      <c r="O41" s="18">
        <v>1169.9</v>
      </c>
      <c r="P41" s="19">
        <v>4387.1</v>
      </c>
      <c r="Q41" s="18">
        <v>27114</v>
      </c>
      <c r="R41" s="19">
        <v>135186.85</v>
      </c>
      <c r="S41" s="18"/>
      <c r="T41" s="19"/>
      <c r="U41" s="18"/>
      <c r="V41" s="19"/>
      <c r="W41" s="18">
        <v>16686.5</v>
      </c>
      <c r="X41" s="19">
        <v>103044.35</v>
      </c>
      <c r="Y41" s="5">
        <f>K41+O41+Q41+W41</f>
        <v>53748</v>
      </c>
      <c r="Z41" s="43">
        <f>L41+P41+R41+X41</f>
        <v>268793.80000000005</v>
      </c>
      <c r="AA41" s="6"/>
      <c r="AD41" s="6"/>
    </row>
    <row r="42" spans="1:30" ht="15" thickBot="1">
      <c r="A42" s="1" t="s">
        <v>89</v>
      </c>
      <c r="B42" s="10" t="s">
        <v>78</v>
      </c>
      <c r="C42" s="32"/>
      <c r="D42" s="33"/>
      <c r="E42" s="34"/>
      <c r="F42" s="35"/>
      <c r="G42" s="32"/>
      <c r="H42" s="33"/>
      <c r="I42" s="34"/>
      <c r="J42" s="35"/>
      <c r="K42" s="34">
        <v>39290</v>
      </c>
      <c r="L42" s="35">
        <v>1375.15</v>
      </c>
      <c r="M42" s="34">
        <v>84656</v>
      </c>
      <c r="N42" s="35">
        <v>47210.47</v>
      </c>
      <c r="O42" s="34"/>
      <c r="P42" s="35"/>
      <c r="Q42" s="34">
        <v>132991</v>
      </c>
      <c r="R42" s="35">
        <v>48947.42</v>
      </c>
      <c r="S42" s="34"/>
      <c r="T42" s="35"/>
      <c r="U42" s="34"/>
      <c r="V42" s="35"/>
      <c r="W42" s="34">
        <v>9045</v>
      </c>
      <c r="X42" s="29">
        <v>361.8</v>
      </c>
      <c r="Y42" s="5">
        <f>K42+M42+Q42+W42</f>
        <v>265982</v>
      </c>
      <c r="Z42" s="43">
        <f>L42+N42+R42+X42</f>
        <v>97894.84000000001</v>
      </c>
      <c r="AA42" s="6"/>
      <c r="AD42" s="37"/>
    </row>
    <row r="43" spans="1:26" ht="15" thickBot="1">
      <c r="A43" s="2"/>
      <c r="B43" s="2"/>
      <c r="C43" s="7"/>
      <c r="D43" s="36">
        <f>D6+D7+D9</f>
        <v>11590.300000000001</v>
      </c>
      <c r="E43" s="8"/>
      <c r="F43" s="36">
        <f>F6+F7+F9+F14+F15+F17</f>
        <v>105878.5</v>
      </c>
      <c r="G43" s="7"/>
      <c r="H43" s="36">
        <f>H9+H17+H19</f>
        <v>21106</v>
      </c>
      <c r="I43" s="8"/>
      <c r="J43" s="36">
        <f>J6+J8+J9+J16+J21+J27</f>
        <v>29274.2</v>
      </c>
      <c r="K43" s="8"/>
      <c r="L43" s="36">
        <f>L7+L8+L9+L10+L14+L15+L21+L41+L42</f>
        <v>60917.450000000004</v>
      </c>
      <c r="M43" s="8"/>
      <c r="N43" s="36">
        <f>N6+N7+N8+N9+N11+N17+N42</f>
        <v>56461.702000000005</v>
      </c>
      <c r="O43" s="8"/>
      <c r="P43" s="36">
        <f>P7+P9+P14+P18+P41</f>
        <v>17552.446</v>
      </c>
      <c r="Q43" s="8"/>
      <c r="R43" s="36">
        <f>R7+R9+R10+R11+R18+R22+R24+R29+R41+R42</f>
        <v>192474.27000000002</v>
      </c>
      <c r="S43" s="8"/>
      <c r="T43" s="36">
        <f>T6+T7+T8+T9+T14</f>
        <v>14224.3</v>
      </c>
      <c r="U43" s="8"/>
      <c r="V43" s="36">
        <f>V7+V8+V9+V10</f>
        <v>7117.1</v>
      </c>
      <c r="W43" s="8"/>
      <c r="X43" s="36">
        <f>X7+X8+X15+X18+X20+X29+X41+X42</f>
        <v>106198.65000000001</v>
      </c>
      <c r="Y43" s="6"/>
      <c r="Z43" s="43">
        <f>D43+F43+H43+J43+L43+N43+P43+R43+T43+V43+X43</f>
        <v>622794.918</v>
      </c>
    </row>
    <row r="44" spans="4:26" ht="12.75">
      <c r="D44" s="6"/>
      <c r="Q44" s="6"/>
      <c r="Z44" s="6"/>
    </row>
    <row r="45" spans="23:26" ht="12.75">
      <c r="W45" s="6"/>
      <c r="Z45" s="6"/>
    </row>
    <row r="46" spans="2:26" ht="39" customHeight="1"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Z46" s="6"/>
    </row>
    <row r="47" spans="4:24" ht="12.75">
      <c r="D47" s="6"/>
      <c r="F47" s="6"/>
      <c r="U47" s="6"/>
      <c r="V47" s="6"/>
      <c r="X47" s="6"/>
    </row>
    <row r="48" spans="10:26" ht="12.75">
      <c r="J48" s="15"/>
      <c r="T48" s="6"/>
      <c r="V48" s="6"/>
      <c r="Y48" s="6"/>
      <c r="Z48" s="6"/>
    </row>
    <row r="49" spans="4:22" ht="12.75">
      <c r="D49" s="6"/>
      <c r="L49" s="6"/>
      <c r="V49" s="6"/>
    </row>
    <row r="50" ht="12.75">
      <c r="Z50" s="6"/>
    </row>
  </sheetData>
  <sheetProtection/>
  <mergeCells count="18">
    <mergeCell ref="Y3:Y5"/>
    <mergeCell ref="G4:H4"/>
    <mergeCell ref="Z3:Z5"/>
    <mergeCell ref="W4:X4"/>
    <mergeCell ref="I4:J4"/>
    <mergeCell ref="K4:L4"/>
    <mergeCell ref="S4:T4"/>
    <mergeCell ref="U4:V4"/>
    <mergeCell ref="B46:S46"/>
    <mergeCell ref="A1:Z2"/>
    <mergeCell ref="A3:A4"/>
    <mergeCell ref="C3:X3"/>
    <mergeCell ref="O4:P4"/>
    <mergeCell ref="Q4:R4"/>
    <mergeCell ref="B3:B5"/>
    <mergeCell ref="C4:D4"/>
    <mergeCell ref="E4:F4"/>
    <mergeCell ref="M4:N4"/>
  </mergeCells>
  <printOptions/>
  <pageMargins left="0.17" right="0.17" top="0.32" bottom="0.18" header="0.1968503937007874" footer="7158278.82"/>
  <pageSetup horizontalDpi="200" verticalDpi="2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2014-07-24T05:59:57Z</cp:lastPrinted>
  <dcterms:created xsi:type="dcterms:W3CDTF">1996-10-08T23:32:33Z</dcterms:created>
  <dcterms:modified xsi:type="dcterms:W3CDTF">2014-07-24T08:05:52Z</dcterms:modified>
  <cp:category/>
  <cp:version/>
  <cp:contentType/>
  <cp:contentStatus/>
</cp:coreProperties>
</file>